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yoo\OneDrive - Educational Testing Service\current research\CTTvsIRT\1 Digital Module\"/>
    </mc:Choice>
  </mc:AlternateContent>
  <bookViews>
    <workbookView xWindow="0" yWindow="0" windowWidth="28800" windowHeight="12135" firstSheet="1" activeTab="3"/>
  </bookViews>
  <sheets>
    <sheet name="Delta &amp; Equated Delta" sheetId="1" r:id="rId1"/>
    <sheet name="Corrected p-values" sheetId="9" r:id="rId2"/>
    <sheet name="Phi &amp; Tetrachoric" sheetId="4" r:id="rId3"/>
    <sheet name="Point Biserial &amp; Biserial" sheetId="3" r:id="rId4"/>
    <sheet name="Index of Discrimination" sheetId="7" r:id="rId5"/>
    <sheet name="Correction for Item Influence" sheetId="8" r:id="rId6"/>
    <sheet name="EXTRA - r-polyreg" sheetId="6" state="hidden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8" l="1"/>
  <c r="C21" i="7"/>
  <c r="C16" i="7"/>
  <c r="C11" i="7"/>
  <c r="C5" i="7"/>
  <c r="C4" i="7"/>
  <c r="S3" i="9"/>
  <c r="S2" i="9"/>
  <c r="G3" i="9"/>
  <c r="G2" i="9"/>
  <c r="P4" i="1"/>
  <c r="H20" i="4"/>
  <c r="D11" i="6" l="1"/>
  <c r="D10" i="6"/>
  <c r="D9" i="6"/>
  <c r="D8" i="6"/>
  <c r="D7" i="6"/>
  <c r="F2" i="6"/>
  <c r="H3" i="4"/>
  <c r="C9" i="3"/>
  <c r="C11" i="3" s="1"/>
  <c r="C7" i="3"/>
  <c r="C10" i="3" s="1"/>
  <c r="C6" i="3"/>
  <c r="C3" i="1"/>
</calcChain>
</file>

<file path=xl/sharedStrings.xml><?xml version="1.0" encoding="utf-8"?>
<sst xmlns="http://schemas.openxmlformats.org/spreadsheetml/2006/main" count="81" uniqueCount="64">
  <si>
    <r>
      <rPr>
        <i/>
        <sz val="11"/>
        <color theme="1"/>
        <rFont val="Calibri"/>
        <family val="2"/>
        <scheme val="minor"/>
      </rPr>
      <t>p-</t>
    </r>
    <r>
      <rPr>
        <sz val="11"/>
        <color theme="1"/>
        <rFont val="Calibri"/>
        <family val="2"/>
        <scheme val="minor"/>
      </rPr>
      <t>value</t>
    </r>
  </si>
  <si>
    <r>
      <t xml:space="preserve">Equation: </t>
    </r>
    <r>
      <rPr>
        <i/>
        <sz val="11"/>
        <color theme="1"/>
        <rFont val="Calibri"/>
        <family val="2"/>
        <scheme val="minor"/>
      </rPr>
      <t>p-</t>
    </r>
    <r>
      <rPr>
        <sz val="11"/>
        <color theme="1"/>
        <rFont val="Calibri"/>
        <family val="2"/>
        <scheme val="minor"/>
      </rPr>
      <t>value to Delta</t>
    </r>
  </si>
  <si>
    <t>=NORM.INV(1-C2,13,4)</t>
  </si>
  <si>
    <t>Delta value</t>
  </si>
  <si>
    <r>
      <t xml:space="preserve">Equation: Delta to </t>
    </r>
    <r>
      <rPr>
        <i/>
        <sz val="11"/>
        <color theme="1"/>
        <rFont val="Calibri"/>
        <family val="2"/>
        <scheme val="minor"/>
      </rPr>
      <t>p-</t>
    </r>
    <r>
      <rPr>
        <sz val="11"/>
        <color theme="1"/>
        <rFont val="Calibri"/>
        <family val="2"/>
        <scheme val="minor"/>
      </rPr>
      <t>value</t>
    </r>
  </si>
  <si>
    <t>=NORM.DIST(13-C3,0,4,TRUE)</t>
  </si>
  <si>
    <t>Group</t>
  </si>
  <si>
    <t>Reference</t>
  </si>
  <si>
    <t>Target</t>
  </si>
  <si>
    <t>Target Delta</t>
  </si>
  <si>
    <t>Mean Delta</t>
  </si>
  <si>
    <t>Equated Reference Delta</t>
  </si>
  <si>
    <t>SD of Delta</t>
  </si>
  <si>
    <t>=(C5/D5)*(G3-D4)+C4</t>
  </si>
  <si>
    <t>Mean test score</t>
  </si>
  <si>
    <t>SD of test score</t>
  </si>
  <si>
    <t>p-value of item x</t>
  </si>
  <si>
    <t>Mean test score who answered item x correct</t>
  </si>
  <si>
    <t>z-score of p-value 0.60</t>
  </si>
  <si>
    <t>=NORM.S.INV(C4)</t>
  </si>
  <si>
    <t>y ordinate of z-score</t>
  </si>
  <si>
    <t>=NORM.S.DIST(C6,FALSE)</t>
  </si>
  <si>
    <t>Point biserial correlation</t>
  </si>
  <si>
    <t>=((C5-C2)/(C3))*(SQRT(C4/(1-C4)))</t>
  </si>
  <si>
    <t>Biserial correlation</t>
  </si>
  <si>
    <t>=((C5-C2)/(C3))*(C4/C7)</t>
  </si>
  <si>
    <t>Transformation from point biserial to biserial</t>
  </si>
  <si>
    <t>=C9*(SQRT(C4*(1-C4))/(C7))</t>
  </si>
  <si>
    <t>Phi</t>
  </si>
  <si>
    <t>=((E4)-((E4+E5)*(E4+D4)))/(SQRT((E4+E5)*(1-(E4+E5))*(E4+D4)*(1-(E4+D4))))</t>
  </si>
  <si>
    <t>Tetrachoric</t>
  </si>
  <si>
    <t>=COS(180/(1+(SQRT((E4*D5)/(D4*E5)))))</t>
  </si>
  <si>
    <t>SD of total test score</t>
  </si>
  <si>
    <t>r-polyreg</t>
  </si>
  <si>
    <t>Slope parameter</t>
  </si>
  <si>
    <t>=(C2*C3)/(SQRT(((C3*C3)*(C2*C2))+1))</t>
  </si>
  <si>
    <t>pass-fail decision</t>
  </si>
  <si>
    <t>dichotomous 
item score</t>
  </si>
  <si>
    <t>Total N</t>
  </si>
  <si>
    <t>Correct Responses</t>
  </si>
  <si>
    <t>Not Reached Responses</t>
  </si>
  <si>
    <t>Original p-value</t>
  </si>
  <si>
    <t>Corrected p-value</t>
  </si>
  <si>
    <t>=C3/C2</t>
  </si>
  <si>
    <t>=C3/(C2-C4)</t>
  </si>
  <si>
    <t>Number of Options</t>
  </si>
  <si>
    <t>=(O3-((O2-O3)/(O4-1)))/O2</t>
  </si>
  <si>
    <t>Upper Group N (25%)</t>
  </si>
  <si>
    <t>Lower Group N (25%)</t>
  </si>
  <si>
    <t>Upper Group p-value</t>
  </si>
  <si>
    <t>Lower Group p-value</t>
  </si>
  <si>
    <t>Index of Discrimination</t>
  </si>
  <si>
    <t>=C9-C10</t>
  </si>
  <si>
    <t>=C14-C15</t>
  </si>
  <si>
    <t>=C19-C20</t>
  </si>
  <si>
    <t>Example: Needs Revision</t>
  </si>
  <si>
    <t>Example: Good Item</t>
  </si>
  <si>
    <t>Example: Needs Removal</t>
  </si>
  <si>
    <t xml:space="preserve">Original Point Biserial </t>
  </si>
  <si>
    <r>
      <t xml:space="preserve">Point Biserial Correlation of Item </t>
    </r>
    <r>
      <rPr>
        <i/>
        <sz val="11"/>
        <color theme="1"/>
        <rFont val="Calibri"/>
        <family val="2"/>
        <scheme val="minor"/>
      </rPr>
      <t>x</t>
    </r>
    <r>
      <rPr>
        <sz val="11"/>
        <color theme="1"/>
        <rFont val="Calibri"/>
        <family val="2"/>
        <scheme val="minor"/>
      </rPr>
      <t xml:space="preserve"> and total test score</t>
    </r>
  </si>
  <si>
    <t>Standard Deviation (Total Test)</t>
  </si>
  <si>
    <r>
      <t xml:space="preserve">Standard Deviation (Item </t>
    </r>
    <r>
      <rPr>
        <i/>
        <sz val="11"/>
        <color theme="1"/>
        <rFont val="Calibri"/>
        <family val="2"/>
        <scheme val="minor"/>
      </rPr>
      <t>x</t>
    </r>
    <r>
      <rPr>
        <sz val="11"/>
        <color theme="1"/>
        <rFont val="Calibri"/>
        <family val="2"/>
        <scheme val="minor"/>
      </rPr>
      <t>)</t>
    </r>
  </si>
  <si>
    <t>Corrected Point Biserial</t>
  </si>
  <si>
    <t>=((C3*C2)-C4)/SQRT((C4*C4)+(C3*C3)-(2*(C2*C4*C3)))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</si>
</sst>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0" fillId="0" borderId="1" xfId="0" applyBorder="1"/>
    <xf numFmtId="164" fontId="1" fillId="0" borderId="1" xfId="0" quotePrefix="1" applyNumberFormat="1" applyFont="1" applyBorder="1"/>
    <xf numFmtId="0" fontId="1" fillId="0" borderId="1" xfId="0" quotePrefix="1" applyFont="1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quotePrefix="1"/>
    <xf numFmtId="2" fontId="0" fillId="0" borderId="1" xfId="0" applyNumberFormat="1" applyBorder="1"/>
    <xf numFmtId="0" fontId="0" fillId="0" borderId="1" xfId="0" quotePrefix="1" applyBorder="1"/>
    <xf numFmtId="2" fontId="0" fillId="0" borderId="1" xfId="0" quotePrefix="1" applyNumberFormat="1" applyBorder="1"/>
    <xf numFmtId="0" fontId="0" fillId="0" borderId="1" xfId="0" quotePrefix="1" applyFill="1" applyBorder="1"/>
    <xf numFmtId="0" fontId="0" fillId="0" borderId="3" xfId="0" applyBorder="1" applyAlignment="1">
      <alignment horizontal="center" vertical="center"/>
    </xf>
    <xf numFmtId="2" fontId="0" fillId="0" borderId="0" xfId="0" applyNumberFormat="1"/>
    <xf numFmtId="0" fontId="0" fillId="0" borderId="6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quotePrefix="1" applyAlignment="1">
      <alignment horizontal="left" vertical="top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2" borderId="0" xfId="0" applyFill="1"/>
    <xf numFmtId="0" fontId="1" fillId="0" borderId="1" xfId="0" applyFont="1" applyBorder="1"/>
    <xf numFmtId="2" fontId="1" fillId="0" borderId="1" xfId="0" applyNumberFormat="1" applyFont="1" applyBorder="1"/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image" Target="../media/image10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5</xdr:col>
      <xdr:colOff>1032912</xdr:colOff>
      <xdr:row>10</xdr:row>
      <xdr:rowOff>29041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952500"/>
          <a:ext cx="4633362" cy="981541"/>
        </a:xfrm>
        <a:prstGeom prst="rect">
          <a:avLst/>
        </a:prstGeom>
      </xdr:spPr>
    </xdr:pic>
    <xdr:clientData/>
  </xdr:twoCellAnchor>
  <xdr:oneCellAnchor>
    <xdr:from>
      <xdr:col>10</xdr:col>
      <xdr:colOff>0</xdr:colOff>
      <xdr:row>7</xdr:row>
      <xdr:rowOff>0</xdr:rowOff>
    </xdr:from>
    <xdr:ext cx="4797968" cy="2182557"/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0" y="1333500"/>
          <a:ext cx="4797968" cy="218255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7</xdr:col>
      <xdr:colOff>99128</xdr:colOff>
      <xdr:row>10</xdr:row>
      <xdr:rowOff>150972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952500"/>
          <a:ext cx="5175953" cy="1103472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5</xdr:row>
      <xdr:rowOff>0</xdr:rowOff>
    </xdr:from>
    <xdr:to>
      <xdr:col>21</xdr:col>
      <xdr:colOff>501178</xdr:colOff>
      <xdr:row>13</xdr:row>
      <xdr:rowOff>48904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344025" y="952500"/>
          <a:ext cx="6273328" cy="157290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18</xdr:row>
      <xdr:rowOff>0</xdr:rowOff>
    </xdr:from>
    <xdr:to>
      <xdr:col>23</xdr:col>
      <xdr:colOff>207758</xdr:colOff>
      <xdr:row>26</xdr:row>
      <xdr:rowOff>24518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67775" y="3429000"/>
          <a:ext cx="5694158" cy="1548518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26</xdr:col>
      <xdr:colOff>506646</xdr:colOff>
      <xdr:row>11</xdr:row>
      <xdr:rowOff>186109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67775" y="190500"/>
          <a:ext cx="7821846" cy="209110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18</xdr:col>
      <xdr:colOff>335996</xdr:colOff>
      <xdr:row>11</xdr:row>
      <xdr:rowOff>180013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53225" y="190500"/>
          <a:ext cx="8260796" cy="2085013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13</xdr:row>
      <xdr:rowOff>0</xdr:rowOff>
    </xdr:from>
    <xdr:to>
      <xdr:col>21</xdr:col>
      <xdr:colOff>311768</xdr:colOff>
      <xdr:row>25</xdr:row>
      <xdr:rowOff>146515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753225" y="2476500"/>
          <a:ext cx="10065368" cy="2432515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27</xdr:row>
      <xdr:rowOff>9525</xdr:rowOff>
    </xdr:from>
    <xdr:to>
      <xdr:col>20</xdr:col>
      <xdr:colOff>19082</xdr:colOff>
      <xdr:row>35</xdr:row>
      <xdr:rowOff>34043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753225" y="5153025"/>
          <a:ext cx="9163082" cy="154851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</xdr:row>
      <xdr:rowOff>0</xdr:rowOff>
    </xdr:from>
    <xdr:to>
      <xdr:col>14</xdr:col>
      <xdr:colOff>267347</xdr:colOff>
      <xdr:row>7</xdr:row>
      <xdr:rowOff>138779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00" y="381000"/>
          <a:ext cx="7468247" cy="1091279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8</xdr:row>
      <xdr:rowOff>0</xdr:rowOff>
    </xdr:from>
    <xdr:to>
      <xdr:col>10</xdr:col>
      <xdr:colOff>1173158</xdr:colOff>
      <xdr:row>12</xdr:row>
      <xdr:rowOff>97611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500" y="1524000"/>
          <a:ext cx="5078408" cy="85961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4</xdr:col>
      <xdr:colOff>403528</xdr:colOff>
      <xdr:row>12</xdr:row>
      <xdr:rowOff>184536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952500"/>
          <a:ext cx="4956478" cy="151803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26</xdr:col>
      <xdr:colOff>300530</xdr:colOff>
      <xdr:row>36</xdr:row>
      <xdr:rowOff>26290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476500"/>
          <a:ext cx="16674005" cy="44077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6"/>
  <sheetViews>
    <sheetView workbookViewId="0">
      <selection activeCell="F30" sqref="F30"/>
    </sheetView>
  </sheetViews>
  <sheetFormatPr defaultRowHeight="15" x14ac:dyDescent="0.25"/>
  <cols>
    <col min="2" max="2" width="11" bestFit="1" customWidth="1"/>
    <col min="5" max="5" width="24.7109375" bestFit="1" customWidth="1"/>
    <col min="6" max="6" width="27.42578125" bestFit="1" customWidth="1"/>
    <col min="8" max="9" width="9.140625" style="19"/>
    <col min="11" max="11" width="11.140625" bestFit="1" customWidth="1"/>
    <col min="12" max="12" width="10.140625" bestFit="1" customWidth="1"/>
    <col min="15" max="15" width="23.42578125" bestFit="1" customWidth="1"/>
  </cols>
  <sheetData>
    <row r="2" spans="2:16" x14ac:dyDescent="0.25">
      <c r="B2" s="1" t="s">
        <v>0</v>
      </c>
      <c r="C2" s="6">
        <v>0.59799999999999998</v>
      </c>
      <c r="E2" s="1" t="s">
        <v>1</v>
      </c>
      <c r="F2" s="2" t="s">
        <v>2</v>
      </c>
      <c r="K2" s="5"/>
      <c r="L2" s="22" t="s">
        <v>6</v>
      </c>
      <c r="M2" s="22"/>
      <c r="N2" s="4"/>
      <c r="O2" s="4"/>
    </row>
    <row r="3" spans="2:16" x14ac:dyDescent="0.25">
      <c r="B3" s="1" t="s">
        <v>3</v>
      </c>
      <c r="C3" s="6">
        <f>_xlfn.NORM.INV(1-C2,13,4)</f>
        <v>12.00730512616275</v>
      </c>
      <c r="E3" s="1" t="s">
        <v>4</v>
      </c>
      <c r="F3" s="3" t="s">
        <v>5</v>
      </c>
      <c r="K3" s="5"/>
      <c r="L3" s="5" t="s">
        <v>7</v>
      </c>
      <c r="M3" s="5" t="s">
        <v>8</v>
      </c>
      <c r="N3" s="4"/>
      <c r="O3" s="5" t="s">
        <v>9</v>
      </c>
      <c r="P3" s="5">
        <v>11.6</v>
      </c>
    </row>
    <row r="4" spans="2:16" x14ac:dyDescent="0.25">
      <c r="K4" s="5" t="s">
        <v>10</v>
      </c>
      <c r="L4" s="5">
        <v>12.1</v>
      </c>
      <c r="M4" s="5">
        <v>13.2</v>
      </c>
      <c r="N4" s="4"/>
      <c r="O4" s="5" t="s">
        <v>11</v>
      </c>
      <c r="P4" s="6">
        <f>(L5/M5)*(P3-M4)+L4</f>
        <v>10.362857142857143</v>
      </c>
    </row>
    <row r="5" spans="2:16" x14ac:dyDescent="0.25">
      <c r="K5" s="5" t="s">
        <v>12</v>
      </c>
      <c r="L5" s="5">
        <v>3.8</v>
      </c>
      <c r="M5" s="5">
        <v>3.5</v>
      </c>
      <c r="N5" s="4"/>
      <c r="O5" s="4"/>
      <c r="P5" s="7" t="s">
        <v>13</v>
      </c>
    </row>
    <row r="6" spans="2:16" x14ac:dyDescent="0.25">
      <c r="K6" s="4"/>
      <c r="L6" s="4"/>
      <c r="M6" s="4"/>
      <c r="N6" s="4"/>
      <c r="O6" s="4"/>
    </row>
  </sheetData>
  <mergeCells count="1">
    <mergeCell ref="L2:M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4"/>
  <sheetViews>
    <sheetView workbookViewId="0">
      <selection activeCell="F18" sqref="F18"/>
    </sheetView>
  </sheetViews>
  <sheetFormatPr defaultRowHeight="15" x14ac:dyDescent="0.25"/>
  <cols>
    <col min="2" max="2" width="22.5703125" bestFit="1" customWidth="1"/>
    <col min="6" max="6" width="17" bestFit="1" customWidth="1"/>
    <col min="11" max="12" width="9.140625" style="19"/>
    <col min="14" max="14" width="22.5703125" bestFit="1" customWidth="1"/>
  </cols>
  <sheetData>
    <row r="2" spans="2:20" x14ac:dyDescent="0.25">
      <c r="B2" s="1" t="s">
        <v>38</v>
      </c>
      <c r="C2" s="1">
        <v>100</v>
      </c>
      <c r="F2" s="1" t="s">
        <v>41</v>
      </c>
      <c r="G2" s="8">
        <f>C3/C2</f>
        <v>0.43</v>
      </c>
      <c r="H2" s="7" t="s">
        <v>43</v>
      </c>
      <c r="N2" s="1" t="s">
        <v>38</v>
      </c>
      <c r="O2" s="1">
        <v>100</v>
      </c>
      <c r="R2" s="1" t="s">
        <v>41</v>
      </c>
      <c r="S2" s="8">
        <f>O3/O2</f>
        <v>0.43</v>
      </c>
      <c r="T2" s="7" t="s">
        <v>43</v>
      </c>
    </row>
    <row r="3" spans="2:20" x14ac:dyDescent="0.25">
      <c r="B3" s="1" t="s">
        <v>39</v>
      </c>
      <c r="C3" s="1">
        <v>43</v>
      </c>
      <c r="F3" s="1" t="s">
        <v>42</v>
      </c>
      <c r="G3" s="8">
        <f>C3/(C2-C4)</f>
        <v>0.53749999999999998</v>
      </c>
      <c r="H3" s="7" t="s">
        <v>44</v>
      </c>
      <c r="N3" s="1" t="s">
        <v>39</v>
      </c>
      <c r="O3" s="1">
        <v>43</v>
      </c>
      <c r="R3" s="1" t="s">
        <v>42</v>
      </c>
      <c r="S3" s="8">
        <f>(O3-((O2-O3)/(O4-1)))/O2</f>
        <v>0.24</v>
      </c>
      <c r="T3" s="7" t="s">
        <v>46</v>
      </c>
    </row>
    <row r="4" spans="2:20" x14ac:dyDescent="0.25">
      <c r="B4" s="1" t="s">
        <v>40</v>
      </c>
      <c r="C4" s="1">
        <v>20</v>
      </c>
      <c r="N4" s="1" t="s">
        <v>45</v>
      </c>
      <c r="O4" s="1">
        <v>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"/>
  <sheetViews>
    <sheetView workbookViewId="0">
      <selection activeCell="E24" sqref="E24"/>
    </sheetView>
  </sheetViews>
  <sheetFormatPr defaultRowHeight="15" x14ac:dyDescent="0.25"/>
  <cols>
    <col min="2" max="2" width="14.140625" customWidth="1"/>
  </cols>
  <sheetData>
    <row r="2" spans="2:8" x14ac:dyDescent="0.25">
      <c r="B2" s="24"/>
      <c r="C2" s="25"/>
      <c r="D2" s="28" t="s">
        <v>36</v>
      </c>
      <c r="E2" s="22"/>
    </row>
    <row r="3" spans="2:8" x14ac:dyDescent="0.25">
      <c r="B3" s="26"/>
      <c r="C3" s="27"/>
      <c r="D3" s="12">
        <v>0</v>
      </c>
      <c r="E3" s="5">
        <v>1</v>
      </c>
      <c r="G3" t="s">
        <v>28</v>
      </c>
      <c r="H3" s="13">
        <f>((E4)-((E4+E5)*(E4+D4)))/(SQRT((E4+E5)*(1-(E4+E5))*(E4+D4)*(1-(E4+D4))))</f>
        <v>0.35634832254989929</v>
      </c>
    </row>
    <row r="4" spans="2:8" x14ac:dyDescent="0.25">
      <c r="B4" s="23" t="s">
        <v>37</v>
      </c>
      <c r="C4" s="14">
        <v>1</v>
      </c>
      <c r="D4" s="6">
        <v>0.1</v>
      </c>
      <c r="E4" s="5">
        <v>0.5</v>
      </c>
      <c r="G4" s="7" t="s">
        <v>29</v>
      </c>
    </row>
    <row r="5" spans="2:8" x14ac:dyDescent="0.25">
      <c r="B5" s="22"/>
      <c r="C5" s="5">
        <v>0</v>
      </c>
      <c r="D5" s="5">
        <v>0.2</v>
      </c>
      <c r="E5" s="5">
        <v>0.2</v>
      </c>
    </row>
    <row r="14" spans="2:8" s="19" customFormat="1" x14ac:dyDescent="0.25"/>
    <row r="15" spans="2:8" s="19" customFormat="1" x14ac:dyDescent="0.25"/>
    <row r="19" spans="2:8" x14ac:dyDescent="0.25">
      <c r="B19" s="24"/>
      <c r="C19" s="25"/>
      <c r="D19" s="28" t="s">
        <v>36</v>
      </c>
      <c r="E19" s="22"/>
    </row>
    <row r="20" spans="2:8" x14ac:dyDescent="0.25">
      <c r="B20" s="26"/>
      <c r="C20" s="27"/>
      <c r="D20" s="12">
        <v>0</v>
      </c>
      <c r="E20" s="5">
        <v>1</v>
      </c>
      <c r="G20" t="s">
        <v>30</v>
      </c>
      <c r="H20" s="13">
        <f>COS(180/(1+(SQRT((E21*D22)/(D21*E22)))))</f>
        <v>0.60134829883653995</v>
      </c>
    </row>
    <row r="21" spans="2:8" x14ac:dyDescent="0.25">
      <c r="B21" s="23" t="s">
        <v>37</v>
      </c>
      <c r="C21" s="14">
        <v>1</v>
      </c>
      <c r="D21" s="6">
        <v>0.1</v>
      </c>
      <c r="E21" s="5">
        <v>0.5</v>
      </c>
      <c r="G21" s="7" t="s">
        <v>31</v>
      </c>
    </row>
    <row r="22" spans="2:8" x14ac:dyDescent="0.25">
      <c r="B22" s="22"/>
      <c r="C22" s="5">
        <v>0</v>
      </c>
      <c r="D22" s="5">
        <v>0.2</v>
      </c>
      <c r="E22" s="5">
        <v>0.2</v>
      </c>
    </row>
  </sheetData>
  <mergeCells count="6">
    <mergeCell ref="B21:B22"/>
    <mergeCell ref="B2:C3"/>
    <mergeCell ref="D2:E2"/>
    <mergeCell ref="B4:B5"/>
    <mergeCell ref="B19:C20"/>
    <mergeCell ref="D19:E19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1"/>
  <sheetViews>
    <sheetView tabSelected="1" topLeftCell="B1" workbookViewId="0">
      <selection activeCell="B28" sqref="B28"/>
    </sheetView>
  </sheetViews>
  <sheetFormatPr defaultRowHeight="15" x14ac:dyDescent="0.25"/>
  <cols>
    <col min="2" max="2" width="42.140625" bestFit="1" customWidth="1"/>
    <col min="4" max="4" width="31.7109375" bestFit="1" customWidth="1"/>
  </cols>
  <sheetData>
    <row r="2" spans="2:4" x14ac:dyDescent="0.25">
      <c r="B2" s="1" t="s">
        <v>14</v>
      </c>
      <c r="C2" s="8">
        <v>19.100000000000001</v>
      </c>
      <c r="D2" s="1"/>
    </row>
    <row r="3" spans="2:4" x14ac:dyDescent="0.25">
      <c r="B3" s="1" t="s">
        <v>15</v>
      </c>
      <c r="C3" s="8">
        <v>5.17</v>
      </c>
      <c r="D3" s="1"/>
    </row>
    <row r="4" spans="2:4" x14ac:dyDescent="0.25">
      <c r="B4" s="1" t="s">
        <v>16</v>
      </c>
      <c r="C4" s="8">
        <v>0.6</v>
      </c>
      <c r="D4" s="1"/>
    </row>
    <row r="5" spans="2:4" x14ac:dyDescent="0.25">
      <c r="B5" s="1" t="s">
        <v>17</v>
      </c>
      <c r="C5" s="8">
        <v>20.329999999999998</v>
      </c>
      <c r="D5" s="1"/>
    </row>
    <row r="6" spans="2:4" x14ac:dyDescent="0.25">
      <c r="B6" s="1" t="s">
        <v>18</v>
      </c>
      <c r="C6" s="8">
        <f>_xlfn.NORM.S.INV(C4)</f>
        <v>0.25334710313579978</v>
      </c>
      <c r="D6" s="9" t="s">
        <v>19</v>
      </c>
    </row>
    <row r="7" spans="2:4" x14ac:dyDescent="0.25">
      <c r="B7" s="1" t="s">
        <v>20</v>
      </c>
      <c r="C7" s="8">
        <f>_xlfn.NORM.S.DIST(C6,FALSE)</f>
        <v>0.38634253349686049</v>
      </c>
      <c r="D7" s="9" t="s">
        <v>21</v>
      </c>
    </row>
    <row r="8" spans="2:4" x14ac:dyDescent="0.25">
      <c r="B8" s="1"/>
      <c r="C8" s="1"/>
      <c r="D8" s="1"/>
    </row>
    <row r="9" spans="2:4" x14ac:dyDescent="0.25">
      <c r="B9" s="1" t="s">
        <v>22</v>
      </c>
      <c r="C9" s="8">
        <f>((C5-C2)/(C3))*(SQRT(C4/(1-C4)))</f>
        <v>0.29138030789393626</v>
      </c>
      <c r="D9" s="9" t="s">
        <v>23</v>
      </c>
    </row>
    <row r="10" spans="2:4" x14ac:dyDescent="0.25">
      <c r="B10" s="1" t="s">
        <v>24</v>
      </c>
      <c r="C10" s="10">
        <f>((C5-C2)/(C3))*(C4/C7)</f>
        <v>0.36948200809010912</v>
      </c>
      <c r="D10" s="9" t="s">
        <v>25</v>
      </c>
    </row>
    <row r="11" spans="2:4" x14ac:dyDescent="0.25">
      <c r="B11" s="1" t="s">
        <v>26</v>
      </c>
      <c r="C11" s="8">
        <f>C9*(SQRT(C4*(1-C4))/(C7))</f>
        <v>0.36948200809010906</v>
      </c>
      <c r="D11" s="11" t="s">
        <v>27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21"/>
  <sheetViews>
    <sheetView workbookViewId="0">
      <selection activeCell="F24" sqref="F24"/>
    </sheetView>
  </sheetViews>
  <sheetFormatPr defaultRowHeight="15" x14ac:dyDescent="0.25"/>
  <cols>
    <col min="2" max="2" width="22" bestFit="1" customWidth="1"/>
    <col min="5" max="5" width="9" customWidth="1"/>
    <col min="8" max="8" width="22" bestFit="1" customWidth="1"/>
    <col min="11" max="11" width="22" bestFit="1" customWidth="1"/>
  </cols>
  <sheetData>
    <row r="3" spans="2:4" x14ac:dyDescent="0.25">
      <c r="B3" s="1" t="s">
        <v>38</v>
      </c>
      <c r="C3" s="1">
        <v>500</v>
      </c>
    </row>
    <row r="4" spans="2:4" x14ac:dyDescent="0.25">
      <c r="B4" s="1" t="s">
        <v>47</v>
      </c>
      <c r="C4" s="1">
        <f>C3*0.25</f>
        <v>125</v>
      </c>
    </row>
    <row r="5" spans="2:4" x14ac:dyDescent="0.25">
      <c r="B5" s="1" t="s">
        <v>48</v>
      </c>
      <c r="C5" s="1">
        <f>C3*0.25</f>
        <v>125</v>
      </c>
    </row>
    <row r="8" spans="2:4" x14ac:dyDescent="0.25">
      <c r="B8" s="29" t="s">
        <v>56</v>
      </c>
      <c r="C8" s="29"/>
    </row>
    <row r="9" spans="2:4" x14ac:dyDescent="0.25">
      <c r="B9" s="1" t="s">
        <v>49</v>
      </c>
      <c r="C9" s="1">
        <v>0.73</v>
      </c>
    </row>
    <row r="10" spans="2:4" x14ac:dyDescent="0.25">
      <c r="B10" s="1" t="s">
        <v>50</v>
      </c>
      <c r="C10" s="1">
        <v>0.28000000000000003</v>
      </c>
    </row>
    <row r="11" spans="2:4" x14ac:dyDescent="0.25">
      <c r="B11" s="1" t="s">
        <v>51</v>
      </c>
      <c r="C11" s="20">
        <f>C9-C10</f>
        <v>0.44999999999999996</v>
      </c>
      <c r="D11" s="7" t="s">
        <v>52</v>
      </c>
    </row>
    <row r="13" spans="2:4" x14ac:dyDescent="0.25">
      <c r="B13" s="29" t="s">
        <v>55</v>
      </c>
      <c r="C13" s="29"/>
    </row>
    <row r="14" spans="2:4" x14ac:dyDescent="0.25">
      <c r="B14" s="1" t="s">
        <v>49</v>
      </c>
      <c r="C14" s="1">
        <v>0.63</v>
      </c>
    </row>
    <row r="15" spans="2:4" x14ac:dyDescent="0.25">
      <c r="B15" s="1" t="s">
        <v>50</v>
      </c>
      <c r="C15" s="1">
        <v>0.33</v>
      </c>
    </row>
    <row r="16" spans="2:4" x14ac:dyDescent="0.25">
      <c r="B16" s="1" t="s">
        <v>51</v>
      </c>
      <c r="C16" s="21">
        <f>C14-C15</f>
        <v>0.3</v>
      </c>
      <c r="D16" s="7" t="s">
        <v>53</v>
      </c>
    </row>
    <row r="18" spans="2:4" x14ac:dyDescent="0.25">
      <c r="B18" s="29" t="s">
        <v>57</v>
      </c>
      <c r="C18" s="29"/>
    </row>
    <row r="19" spans="2:4" x14ac:dyDescent="0.25">
      <c r="B19" s="1" t="s">
        <v>49</v>
      </c>
      <c r="C19" s="1">
        <v>0.53</v>
      </c>
    </row>
    <row r="20" spans="2:4" x14ac:dyDescent="0.25">
      <c r="B20" s="1" t="s">
        <v>50</v>
      </c>
      <c r="C20" s="1">
        <v>0.44</v>
      </c>
    </row>
    <row r="21" spans="2:4" x14ac:dyDescent="0.25">
      <c r="B21" s="1" t="s">
        <v>51</v>
      </c>
      <c r="C21" s="20">
        <f>C19-C20</f>
        <v>9.0000000000000024E-2</v>
      </c>
      <c r="D21" s="7" t="s">
        <v>54</v>
      </c>
    </row>
  </sheetData>
  <mergeCells count="3">
    <mergeCell ref="B8:C8"/>
    <mergeCell ref="B13:C13"/>
    <mergeCell ref="B18:C1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"/>
  <sheetViews>
    <sheetView workbookViewId="0">
      <selection activeCell="B23" sqref="B23"/>
    </sheetView>
  </sheetViews>
  <sheetFormatPr defaultRowHeight="15" x14ac:dyDescent="0.25"/>
  <cols>
    <col min="2" max="2" width="50" bestFit="1" customWidth="1"/>
    <col min="5" max="5" width="22.28515625" bestFit="1" customWidth="1"/>
  </cols>
  <sheetData>
    <row r="2" spans="2:7" x14ac:dyDescent="0.25">
      <c r="B2" t="s">
        <v>59</v>
      </c>
      <c r="C2" s="13">
        <v>0.28999999999999998</v>
      </c>
      <c r="E2" t="s">
        <v>58</v>
      </c>
      <c r="F2">
        <v>0.28999999999999998</v>
      </c>
    </row>
    <row r="3" spans="2:7" x14ac:dyDescent="0.25">
      <c r="B3" t="s">
        <v>60</v>
      </c>
      <c r="C3" s="13">
        <v>5.17</v>
      </c>
      <c r="E3" t="s">
        <v>62</v>
      </c>
      <c r="F3" s="13">
        <f>((C3*C2)-C4)/SQRT((C4*C4)+(C3*C3)-(2*(C2*C4*C3)))</f>
        <v>0.23556785744102732</v>
      </c>
      <c r="G3" s="7" t="s">
        <v>63</v>
      </c>
    </row>
    <row r="4" spans="2:7" x14ac:dyDescent="0.25">
      <c r="B4" t="s">
        <v>61</v>
      </c>
      <c r="C4" s="13">
        <v>0.3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"/>
  <sheetViews>
    <sheetView workbookViewId="0">
      <selection activeCell="O38" sqref="O38"/>
    </sheetView>
  </sheetViews>
  <sheetFormatPr defaultRowHeight="15" x14ac:dyDescent="0.25"/>
  <cols>
    <col min="2" max="2" width="19.42578125" bestFit="1" customWidth="1"/>
    <col min="3" max="3" width="15.85546875" bestFit="1" customWidth="1"/>
  </cols>
  <sheetData>
    <row r="1" spans="2:8" x14ac:dyDescent="0.25">
      <c r="B1" s="4"/>
      <c r="C1" s="4"/>
      <c r="D1" s="4"/>
      <c r="E1" s="4"/>
      <c r="F1" s="4"/>
      <c r="G1" s="4"/>
      <c r="H1" s="4"/>
    </row>
    <row r="2" spans="2:8" x14ac:dyDescent="0.25">
      <c r="B2" s="5" t="s">
        <v>32</v>
      </c>
      <c r="C2" s="5">
        <v>5.17</v>
      </c>
      <c r="D2" s="4"/>
      <c r="E2" s="5" t="s">
        <v>33</v>
      </c>
      <c r="F2" s="15">
        <f>(C2*C3)/(SQRT(((C3*C3)*(C2*C2))+1))</f>
        <v>0.34885470064679569</v>
      </c>
      <c r="G2" s="4"/>
      <c r="H2" s="4"/>
    </row>
    <row r="3" spans="2:8" x14ac:dyDescent="0.25">
      <c r="B3" s="5" t="s">
        <v>34</v>
      </c>
      <c r="C3" s="15">
        <v>7.1999999999999995E-2</v>
      </c>
      <c r="D3" s="4"/>
      <c r="E3" s="16" t="s">
        <v>35</v>
      </c>
      <c r="F3" s="4"/>
      <c r="G3" s="4"/>
      <c r="H3" s="4"/>
    </row>
    <row r="4" spans="2:8" x14ac:dyDescent="0.25">
      <c r="B4" s="4"/>
      <c r="C4" s="4"/>
      <c r="D4" s="4"/>
      <c r="E4" s="4"/>
      <c r="F4" s="4"/>
      <c r="G4" s="4"/>
      <c r="H4" s="4"/>
    </row>
    <row r="5" spans="2:8" x14ac:dyDescent="0.25">
      <c r="B5" s="4"/>
      <c r="C5" s="4"/>
      <c r="D5" s="4"/>
      <c r="E5" s="17"/>
      <c r="F5" s="17"/>
      <c r="G5" s="4"/>
      <c r="H5" s="4"/>
    </row>
    <row r="6" spans="2:8" x14ac:dyDescent="0.25">
      <c r="B6" s="5" t="s">
        <v>32</v>
      </c>
      <c r="C6" s="5" t="s">
        <v>34</v>
      </c>
      <c r="D6" s="5" t="s">
        <v>33</v>
      </c>
      <c r="E6" s="17"/>
      <c r="F6" s="17"/>
      <c r="G6" s="4"/>
      <c r="H6" s="4"/>
    </row>
    <row r="7" spans="2:8" x14ac:dyDescent="0.25">
      <c r="B7" s="5">
        <v>5.17</v>
      </c>
      <c r="C7" s="15">
        <v>0.1</v>
      </c>
      <c r="D7" s="15">
        <f>($C$2*C7)/(SQRT(((C7*C7)*($C$2*$C$2))+1))</f>
        <v>0.45925374924705986</v>
      </c>
      <c r="E7" s="17"/>
      <c r="F7" s="17"/>
      <c r="G7" s="4"/>
      <c r="H7" s="4"/>
    </row>
    <row r="8" spans="2:8" x14ac:dyDescent="0.25">
      <c r="B8" s="5">
        <v>5.17</v>
      </c>
      <c r="C8" s="5">
        <v>0.25</v>
      </c>
      <c r="D8" s="15">
        <f>($C$2*C8)/(SQRT(((C8*C8)*($C$2*$C$2))+1))</f>
        <v>0.79091477164568069</v>
      </c>
      <c r="E8" s="17"/>
      <c r="F8" s="17"/>
      <c r="G8" s="4"/>
      <c r="H8" s="4"/>
    </row>
    <row r="9" spans="2:8" x14ac:dyDescent="0.25">
      <c r="B9" s="5">
        <v>5.17</v>
      </c>
      <c r="C9" s="15">
        <v>0.5</v>
      </c>
      <c r="D9" s="15">
        <f>($C$2*C9)/(SQRT(((C9*C9)*($C$2*$C$2))+1))</f>
        <v>0.93264643829177762</v>
      </c>
      <c r="E9" s="17"/>
      <c r="F9" s="17"/>
      <c r="G9" s="4"/>
      <c r="H9" s="4"/>
    </row>
    <row r="10" spans="2:8" x14ac:dyDescent="0.25">
      <c r="B10" s="5">
        <v>5.17</v>
      </c>
      <c r="C10" s="5">
        <v>0.75</v>
      </c>
      <c r="D10" s="15">
        <f>($C$2*C10)/(SQRT(((C10*C10)*($C$2*$C$2))+1))</f>
        <v>0.96831629369649541</v>
      </c>
      <c r="E10" s="17"/>
      <c r="F10" s="18"/>
      <c r="G10" s="4"/>
      <c r="H10" s="4"/>
    </row>
    <row r="11" spans="2:8" x14ac:dyDescent="0.25">
      <c r="B11" s="5">
        <v>5.17</v>
      </c>
      <c r="C11" s="15">
        <v>0.9</v>
      </c>
      <c r="D11" s="15">
        <f>($C$2*C11)/(SQRT(((C11*C11)*($C$2*$C$2))+1))</f>
        <v>0.97767616665556345</v>
      </c>
      <c r="E11" s="4"/>
      <c r="F11" s="4"/>
      <c r="G11" s="4"/>
      <c r="H11" s="4"/>
    </row>
    <row r="12" spans="2:8" x14ac:dyDescent="0.25">
      <c r="B12" s="4"/>
      <c r="C12" s="4"/>
      <c r="D12" s="4"/>
      <c r="E12" s="4"/>
      <c r="F12" s="4"/>
      <c r="G12" s="4"/>
      <c r="H12" s="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Delta &amp; Equated Delta</vt:lpstr>
      <vt:lpstr>Corrected p-values</vt:lpstr>
      <vt:lpstr>Phi &amp; Tetrachoric</vt:lpstr>
      <vt:lpstr>Point Biserial &amp; Biserial</vt:lpstr>
      <vt:lpstr>Index of Discrimination</vt:lpstr>
      <vt:lpstr>Correction for Item Influence</vt:lpstr>
      <vt:lpstr>EXTRA - r-polyreg</vt:lpstr>
    </vt:vector>
  </TitlesOfParts>
  <Company>ETS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Hanwook (Henry) Yoo</dc:creator>
  <cp:lastModifiedBy>Hanwook (Henry) Yoo</cp:lastModifiedBy>
  <dcterms:created xsi:type="dcterms:W3CDTF">2018-09-10T21:43:22Z</dcterms:created>
  <dcterms:modified xsi:type="dcterms:W3CDTF">2019-03-11T18:55:38Z</dcterms:modified>
</cp:coreProperties>
</file>